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8_{45F51CE9-9C28-4257-9E64-A224A58BF384}" xr6:coauthVersionLast="46" xr6:coauthVersionMax="46" xr10:uidLastSave="{00000000-0000-0000-0000-000000000000}"/>
  <bookViews>
    <workbookView xWindow="285" yWindow="105" windowWidth="20160" windowHeight="15015" tabRatio="350" xr2:uid="{00000000-000D-0000-FFFF-FFFF00000000}"/>
  </bookViews>
  <sheets>
    <sheet name="Budget pour 18 périodes" sheetId="2" r:id="rId1"/>
  </sheets>
  <definedNames>
    <definedName name="DateDébut">'Budget pour 18 périodes'!$H$2</definedName>
    <definedName name="DateFin">'Budget pour 18 périodes'!$M$2</definedName>
    <definedName name="_xlnm.Print_Titles" localSheetId="0">'Budget pour 18 périodes'!$5:$5</definedName>
    <definedName name="IntervalleJour">'Budget pour 18 périodes'!$K$2</definedName>
  </definedNames>
  <calcPr calcId="181029"/>
</workbook>
</file>

<file path=xl/calcChain.xml><?xml version="1.0" encoding="utf-8"?>
<calcChain xmlns="http://schemas.openxmlformats.org/spreadsheetml/2006/main">
  <c r="N6" i="2" l="1"/>
  <c r="C5" i="2"/>
  <c r="U10" i="2"/>
  <c r="U11" i="2"/>
  <c r="U16" i="2"/>
  <c r="U17" i="2"/>
  <c r="U18" i="2"/>
  <c r="U19" i="2"/>
  <c r="U20" i="2"/>
  <c r="U21" i="2"/>
  <c r="U22" i="2"/>
  <c r="U23" i="2"/>
  <c r="U24" i="2"/>
  <c r="U25" i="2"/>
  <c r="U15" i="2"/>
  <c r="U9" i="2"/>
  <c r="D5" i="2" l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K26" i="2"/>
  <c r="L26" i="2"/>
  <c r="M26" i="2"/>
  <c r="N26" i="2"/>
  <c r="O26" i="2"/>
  <c r="P26" i="2"/>
  <c r="Q26" i="2"/>
  <c r="R26" i="2"/>
  <c r="S26" i="2"/>
  <c r="T26" i="2"/>
  <c r="U26" i="2"/>
  <c r="D26" i="2"/>
  <c r="E26" i="2"/>
  <c r="F26" i="2"/>
  <c r="G26" i="2"/>
  <c r="H26" i="2"/>
  <c r="I26" i="2"/>
  <c r="J26" i="2"/>
  <c r="C26" i="2"/>
  <c r="K12" i="2"/>
  <c r="L12" i="2"/>
  <c r="M12" i="2"/>
  <c r="M6" i="2" s="1"/>
  <c r="N12" i="2"/>
  <c r="O12" i="2"/>
  <c r="P12" i="2"/>
  <c r="Q12" i="2"/>
  <c r="Q6" i="2" s="1"/>
  <c r="R12" i="2"/>
  <c r="S12" i="2"/>
  <c r="T12" i="2"/>
  <c r="D12" i="2"/>
  <c r="D6" i="2" s="1"/>
  <c r="E12" i="2"/>
  <c r="F12" i="2"/>
  <c r="G12" i="2"/>
  <c r="G6" i="2" s="1"/>
  <c r="H12" i="2"/>
  <c r="H6" i="2" s="1"/>
  <c r="I12" i="2"/>
  <c r="J12" i="2"/>
  <c r="C12" i="2"/>
  <c r="C6" i="2" s="1"/>
  <c r="P6" i="2" l="1"/>
  <c r="F6" i="2"/>
  <c r="O6" i="2"/>
  <c r="I6" i="2"/>
  <c r="E6" i="2"/>
  <c r="T6" i="2"/>
  <c r="L6" i="2"/>
  <c r="S6" i="2"/>
  <c r="K6" i="2"/>
  <c r="R6" i="2"/>
  <c r="J6" i="2"/>
  <c r="M2" i="2"/>
  <c r="U12" i="2" l="1"/>
  <c r="U6" i="2" l="1"/>
</calcChain>
</file>

<file path=xl/sharedStrings.xml><?xml version="1.0" encoding="utf-8"?>
<sst xmlns="http://schemas.openxmlformats.org/spreadsheetml/2006/main" count="26" uniqueCount="25">
  <si>
    <t>budget de la société</t>
  </si>
  <si>
    <t>revenus</t>
  </si>
  <si>
    <t>dépenses</t>
  </si>
  <si>
    <t>ÉLÉMENT DE REVENU 2</t>
  </si>
  <si>
    <t>ÉLÉMENT DE REVENU 3</t>
  </si>
  <si>
    <t>RÉMUNÉRATION</t>
  </si>
  <si>
    <t>LOCATION</t>
  </si>
  <si>
    <t>ÉLECTRICITÉ</t>
  </si>
  <si>
    <t>TÉLÉPHONE</t>
  </si>
  <si>
    <t>INTERNET</t>
  </si>
  <si>
    <t>EAU</t>
  </si>
  <si>
    <t>GAZ</t>
  </si>
  <si>
    <t>ENLÈVEMENT DES DÉCHETS</t>
  </si>
  <si>
    <t>TV PAR CÂBLE</t>
  </si>
  <si>
    <t>FOURNITURES DE BUREAU</t>
  </si>
  <si>
    <t>ASSURANCE</t>
  </si>
  <si>
    <t>DÉPENSES TOTALES</t>
  </si>
  <si>
    <t>REVENUS TOTAUX</t>
  </si>
  <si>
    <t>REVENU NET</t>
  </si>
  <si>
    <t>DATE DE DÉBUT</t>
  </si>
  <si>
    <t>DATE DE FIN</t>
  </si>
  <si>
    <t>TOTAL</t>
  </si>
  <si>
    <t>TENDANCE</t>
  </si>
  <si>
    <t>ÉLÉMENT DE REVENU 1</t>
  </si>
  <si>
    <t>PÉRIODE (EN JOURS)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</si>
</sst>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[$-409]d\-mmm;@"/>
    <numFmt numFmtId="166" formatCode="@_)"/>
  </numFmts>
  <fonts count="11" x14ac:knownFonts="1">
    <font>
      <sz val="10"/>
      <color theme="4" tint="0.7999816888943144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i/>
      <sz val="32"/>
      <color theme="4" tint="0.79995117038483843"/>
      <name val="Georgia"/>
      <family val="2"/>
      <scheme val="major"/>
    </font>
    <font>
      <sz val="11"/>
      <color theme="4" tint="-0.499984740745262"/>
      <name val="Calibri"/>
      <family val="2"/>
      <scheme val="minor"/>
    </font>
    <font>
      <b/>
      <sz val="11"/>
      <color theme="4" tint="0.79998168889431442"/>
      <name val="Georgia"/>
      <family val="1"/>
      <scheme val="major"/>
    </font>
    <font>
      <b/>
      <i/>
      <sz val="16"/>
      <color theme="4" tint="0.79998168889431442"/>
      <name val="Georgia"/>
      <family val="1"/>
      <scheme val="major"/>
    </font>
    <font>
      <sz val="10"/>
      <color theme="4" tint="0.7999816888943144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outline/>
      <shadow/>
      <sz val="10"/>
      <color theme="4" tint="0.799951170384838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3">
    <xf numFmtId="0" fontId="0" fillId="2" borderId="0"/>
    <xf numFmtId="164" fontId="2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32">
    <xf numFmtId="0" fontId="0" fillId="2" borderId="0" xfId="0"/>
    <xf numFmtId="0" fontId="1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3" fillId="2" borderId="0" xfId="0" applyFont="1" applyFill="1" applyAlignment="1">
      <alignment vertical="center"/>
    </xf>
    <xf numFmtId="165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0" fillId="2" borderId="0" xfId="0" applyFont="1" applyFill="1" applyBorder="1"/>
    <xf numFmtId="40" fontId="0" fillId="2" borderId="0" xfId="1" applyNumberFormat="1" applyFont="1" applyFill="1" applyBorder="1"/>
    <xf numFmtId="40" fontId="0" fillId="2" borderId="0" xfId="0" applyNumberFormat="1" applyFont="1" applyFill="1" applyBorder="1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horizontal="left" indent="2"/>
    </xf>
    <xf numFmtId="0" fontId="4" fillId="2" borderId="0" xfId="2" applyFill="1" applyAlignment="1"/>
    <xf numFmtId="0" fontId="9" fillId="3" borderId="0" xfId="0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0" fillId="2" borderId="0" xfId="1" applyNumberFormat="1" applyFont="1" applyFill="1" applyBorder="1"/>
    <xf numFmtId="0" fontId="0" fillId="2" borderId="0" xfId="0" applyFill="1" applyAlignment="1"/>
    <xf numFmtId="44" fontId="0" fillId="2" borderId="0" xfId="0" applyNumberFormat="1" applyFont="1" applyFill="1" applyBorder="1"/>
    <xf numFmtId="44" fontId="5" fillId="3" borderId="0" xfId="0" applyNumberFormat="1" applyFont="1" applyFill="1" applyBorder="1" applyAlignment="1">
      <alignment vertical="center"/>
    </xf>
    <xf numFmtId="44" fontId="0" fillId="2" borderId="0" xfId="1" applyNumberFormat="1" applyFont="1" applyFill="1" applyBorder="1"/>
    <xf numFmtId="44" fontId="10" fillId="2" borderId="0" xfId="0" applyNumberFormat="1" applyFont="1" applyFill="1" applyBorder="1"/>
    <xf numFmtId="0" fontId="0" fillId="2" borderId="0" xfId="0" applyFont="1" applyFill="1"/>
    <xf numFmtId="44" fontId="0" fillId="2" borderId="0" xfId="0" applyNumberFormat="1" applyFont="1"/>
    <xf numFmtId="0" fontId="1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2" applyFill="1" applyAlignment="1">
      <alignment horizontal="center"/>
    </xf>
  </cellXfs>
  <cellStyles count="3">
    <cellStyle name="Monétaire" xfId="1" builtinId="4"/>
    <cellStyle name="Normal" xfId="0" builtinId="0" customBuiltin="1"/>
    <cellStyle name="Titre" xfId="2" builtinId="15" customBuiltin="1"/>
  </cellStyles>
  <dxfs count="96">
    <dxf>
      <font>
        <b val="0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numFmt numFmtId="167" formatCode="#,##0.00\ _€;[Red]\-#,##0.00\ _€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</font>
      <numFmt numFmtId="34" formatCode="_-* #,##0.00\ &quot;€&quot;_-;\-* #,##0.00\ &quot;€&quot;_-;_-* &quot;-&quot;??\ &quot;€&quot;_-;_-@_-"/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/>
        <shadow/>
        <u val="none"/>
        <vertAlign val="baseline"/>
        <sz val="10"/>
        <color theme="4" tint="0.79995117038483843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16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0.79998168889431442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/>
        <strike/>
        <condense/>
        <extend/>
        <outline/>
        <shadow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</font>
    </dxf>
    <dxf>
      <font>
        <b val="0"/>
        <i val="0"/>
        <strike val="0"/>
        <color theme="4" tint="0.79989013336588644"/>
      </font>
      <fill>
        <patternFill>
          <bgColor theme="4" tint="-0.499984740745262"/>
        </patternFill>
      </fill>
      <border>
        <horizontal style="thin">
          <color theme="4" tint="0.79998168889431442"/>
        </horizontal>
      </border>
    </dxf>
  </dxfs>
  <tableStyles count="1" defaultTableStyle="Company Budget" defaultPivotStyle="PivotStyleLight16">
    <tableStyle name="Company Budget" pivot="0" count="2" xr9:uid="{00000000-0011-0000-FFFF-FFFF00000000}">
      <tableStyleElement type="wholeTable" dxfId="95"/>
      <tableStyleElement type="totalRow" dxfId="9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6F3511"/>
      <rgbColor rgb="00000080"/>
      <rgbColor rgb="00808000"/>
      <rgbColor rgb="00800080"/>
      <rgbColor rgb="00AE3B24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8F7E4"/>
      <rgbColor rgb="0099CCFF"/>
      <rgbColor rgb="00EAEAEA"/>
      <rgbColor rgb="00CC99FF"/>
      <rgbColor rgb="00F1F1F1"/>
      <rgbColor rgb="003366FF"/>
      <rgbColor rgb="0033CCCC"/>
      <rgbColor rgb="00E0E6C4"/>
      <rgbColor rgb="00FFCC00"/>
      <rgbColor rgb="00FF9900"/>
      <rgbColor rgb="00FF6600"/>
      <rgbColor rgb="005E7190"/>
      <rgbColor rgb="00969696"/>
      <rgbColor rgb="00003366"/>
      <rgbColor rgb="004B8161"/>
      <rgbColor rgb="00003300"/>
      <rgbColor rgb="00333300"/>
      <rgbColor rgb="00993300"/>
      <rgbColor rgb="00993366"/>
      <rgbColor rgb="00333399"/>
      <rgbColor rgb="00545454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232833</xdr:rowOff>
    </xdr:from>
    <xdr:to>
      <xdr:col>21</xdr:col>
      <xdr:colOff>1439333</xdr:colOff>
      <xdr:row>3</xdr:row>
      <xdr:rowOff>16934</xdr:rowOff>
    </xdr:to>
    <xdr:grpSp>
      <xdr:nvGrpSpPr>
        <xdr:cNvPr id="2" name="Bordure de titre" descr="&quot;&quot;" title="Bord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825500"/>
          <a:ext cx="20277666" cy="59267"/>
          <a:chOff x="0" y="825500"/>
          <a:chExt cx="22129750" cy="59267"/>
        </a:xfrm>
      </xdr:grpSpPr>
      <xdr:cxnSp macro="">
        <xdr:nvCxnSpPr>
          <xdr:cNvPr id="5" name="Ligne épaisse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0" y="884767"/>
            <a:ext cx="22129750" cy="0"/>
          </a:xfrm>
          <a:prstGeom prst="line">
            <a:avLst/>
          </a:prstGeom>
          <a:ln>
            <a:solidFill>
              <a:schemeClr val="accent1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Ligne épaisse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CxnSpPr/>
        </xdr:nvCxnSpPr>
        <xdr:spPr>
          <a:xfrm>
            <a:off x="0" y="825500"/>
            <a:ext cx="22129750" cy="0"/>
          </a:xfrm>
          <a:prstGeom prst="line">
            <a:avLst/>
          </a:prstGeom>
          <a:ln w="28575">
            <a:solidFill>
              <a:schemeClr val="accent1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Revenus" displayName="TableauRevenus" ref="B9:V12" headerRowCount="0" totalsRowCount="1">
  <tableColumns count="21">
    <tableColumn id="1" xr3:uid="{00000000-0010-0000-0000-000001000000}" name="Revenus" totalsRowLabel="REVENUS TOTAUX" headerRowDxfId="93" dataDxfId="92" totalsRowDxfId="91"/>
    <tableColumn id="6" xr3:uid="{00000000-0010-0000-0000-000006000000}" name="Semaine 1" totalsRowFunction="sum" headerRowDxfId="90" totalsRowDxfId="89"/>
    <tableColumn id="7" xr3:uid="{00000000-0010-0000-0000-000007000000}" name="Semaine 2" totalsRowFunction="sum" headerRowDxfId="88" totalsRowDxfId="87"/>
    <tableColumn id="8" xr3:uid="{00000000-0010-0000-0000-000008000000}" name="Semaine 3" totalsRowFunction="sum" headerRowDxfId="86" totalsRowDxfId="85"/>
    <tableColumn id="9" xr3:uid="{00000000-0010-0000-0000-000009000000}" name="Semaine 4" totalsRowFunction="sum" headerRowDxfId="84" totalsRowDxfId="83"/>
    <tableColumn id="10" xr3:uid="{00000000-0010-0000-0000-00000A000000}" name="Semaine 5" totalsRowFunction="sum" headerRowDxfId="82" totalsRowDxfId="81"/>
    <tableColumn id="11" xr3:uid="{00000000-0010-0000-0000-00000B000000}" name="Semaine 6" totalsRowFunction="sum" headerRowDxfId="80" totalsRowDxfId="79"/>
    <tableColumn id="12" xr3:uid="{00000000-0010-0000-0000-00000C000000}" name="Semaine 7" totalsRowFunction="sum" headerRowDxfId="78" totalsRowDxfId="77"/>
    <tableColumn id="13" xr3:uid="{00000000-0010-0000-0000-00000D000000}" name="Semaine 8" totalsRowFunction="sum" headerRowDxfId="76" totalsRowDxfId="75"/>
    <tableColumn id="14" xr3:uid="{00000000-0010-0000-0000-00000E000000}" name="Semaine 9" totalsRowFunction="sum" headerRowDxfId="74" totalsRowDxfId="73"/>
    <tableColumn id="15" xr3:uid="{00000000-0010-0000-0000-00000F000000}" name="Semaine 10" totalsRowFunction="sum" headerRowDxfId="72" totalsRowDxfId="71"/>
    <tableColumn id="16" xr3:uid="{00000000-0010-0000-0000-000010000000}" name="Semaine 11" totalsRowFunction="sum" headerRowDxfId="70" totalsRowDxfId="69"/>
    <tableColumn id="17" xr3:uid="{00000000-0010-0000-0000-000011000000}" name="Semaine 12" totalsRowFunction="sum" headerRowDxfId="68" totalsRowDxfId="67"/>
    <tableColumn id="18" xr3:uid="{00000000-0010-0000-0000-000012000000}" name="Semaine 13" totalsRowFunction="sum" headerRowDxfId="66" totalsRowDxfId="65"/>
    <tableColumn id="19" xr3:uid="{00000000-0010-0000-0000-000013000000}" name="Semaine 14" totalsRowFunction="sum" headerRowDxfId="64" totalsRowDxfId="63"/>
    <tableColumn id="20" xr3:uid="{00000000-0010-0000-0000-000014000000}" name="Semaine 15" totalsRowFunction="sum" headerRowDxfId="62" totalsRowDxfId="61"/>
    <tableColumn id="21" xr3:uid="{00000000-0010-0000-0000-000015000000}" name="Semaine 16" totalsRowFunction="sum" headerRowDxfId="60" totalsRowDxfId="59"/>
    <tableColumn id="22" xr3:uid="{00000000-0010-0000-0000-000016000000}" name="Semaine 17" totalsRowFunction="sum" headerRowDxfId="58" totalsRowDxfId="57"/>
    <tableColumn id="23" xr3:uid="{00000000-0010-0000-0000-000017000000}" name="Semaine 18" totalsRowFunction="sum" headerRowDxfId="56" totalsRowDxfId="55"/>
    <tableColumn id="24" xr3:uid="{00000000-0010-0000-0000-000018000000}" name="Total" totalsRowFunction="sum" headerRowDxfId="54" totalsRowDxfId="53">
      <calculatedColumnFormula>SUM(TableauRevenus[[#This Row],[Semaine 1]:[Semaine 18]])</calculatedColumnFormula>
    </tableColumn>
    <tableColumn id="25" xr3:uid="{00000000-0010-0000-0000-000019000000}" name="Colonne1" headerRowDxfId="52" dataDxfId="51" totalsRowDxfId="50"/>
  </tableColumns>
  <tableStyleInfo name="Company Budget" showFirstColumn="0" showLastColumn="0" showRowStripes="1" showColumnStripes="0"/>
  <extLst>
    <ext xmlns:x14="http://schemas.microsoft.com/office/spreadsheetml/2009/9/main" uri="{504A1905-F514-4f6f-8877-14C23A59335A}">
      <x14:table altText="Tableau des revenus" altTextSummary="Synthèse des revenus pour 18 périodes, par exemple tous les 14 jour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Dépenses" displayName="TableauDépenses" ref="B15:V26" headerRowCount="0" totalsRowCount="1">
  <tableColumns count="21">
    <tableColumn id="1" xr3:uid="{00000000-0010-0000-0100-000001000000}" name="Dépense" totalsRowLabel="DÉPENSES TOTALES" headerRowDxfId="49" dataDxfId="48" totalsRowDxfId="47"/>
    <tableColumn id="4" xr3:uid="{00000000-0010-0000-0100-000004000000}" name="Semaine 1" totalsRowFunction="sum" headerRowDxfId="46" totalsRowDxfId="45"/>
    <tableColumn id="5" xr3:uid="{00000000-0010-0000-0100-000005000000}" name="Semaine 2" totalsRowFunction="sum" headerRowDxfId="44" dataDxfId="43" totalsRowDxfId="42" dataCellStyle="Monétaire"/>
    <tableColumn id="6" xr3:uid="{00000000-0010-0000-0100-000006000000}" name="Semaine 3" totalsRowFunction="sum" headerRowDxfId="41" dataDxfId="40" totalsRowDxfId="39" dataCellStyle="Monétaire"/>
    <tableColumn id="7" xr3:uid="{00000000-0010-0000-0100-000007000000}" name="Semaine 4" totalsRowFunction="sum" headerRowDxfId="38" dataDxfId="37" totalsRowDxfId="36" dataCellStyle="Monétaire"/>
    <tableColumn id="8" xr3:uid="{00000000-0010-0000-0100-000008000000}" name="Semaine 5" totalsRowFunction="sum" headerRowDxfId="35" dataDxfId="34" totalsRowDxfId="33" dataCellStyle="Monétaire"/>
    <tableColumn id="9" xr3:uid="{00000000-0010-0000-0100-000009000000}" name="Semaine 6" totalsRowFunction="sum" headerRowDxfId="32" dataDxfId="31" totalsRowDxfId="30" dataCellStyle="Monétaire"/>
    <tableColumn id="10" xr3:uid="{00000000-0010-0000-0100-00000A000000}" name="Semaine 7" totalsRowFunction="sum" headerRowDxfId="29" dataDxfId="28" totalsRowDxfId="27" dataCellStyle="Monétaire"/>
    <tableColumn id="11" xr3:uid="{00000000-0010-0000-0100-00000B000000}" name="Semaine 8" totalsRowFunction="sum" headerRowDxfId="26" totalsRowDxfId="25"/>
    <tableColumn id="12" xr3:uid="{00000000-0010-0000-0100-00000C000000}" name="Semaine 9" totalsRowFunction="sum" headerRowDxfId="24" totalsRowDxfId="23"/>
    <tableColumn id="13" xr3:uid="{00000000-0010-0000-0100-00000D000000}" name="Semaine 10" totalsRowFunction="sum" headerRowDxfId="22" totalsRowDxfId="21"/>
    <tableColumn id="14" xr3:uid="{00000000-0010-0000-0100-00000E000000}" name="Semaine 11" totalsRowFunction="sum" headerRowDxfId="20" totalsRowDxfId="19"/>
    <tableColumn id="15" xr3:uid="{00000000-0010-0000-0100-00000F000000}" name="Semaine 12" totalsRowFunction="sum" headerRowDxfId="18" totalsRowDxfId="17"/>
    <tableColumn id="16" xr3:uid="{00000000-0010-0000-0100-000010000000}" name="Semaine 13" totalsRowFunction="sum" headerRowDxfId="16" totalsRowDxfId="15"/>
    <tableColumn id="17" xr3:uid="{00000000-0010-0000-0100-000011000000}" name="Semaine 14" totalsRowFunction="sum" headerRowDxfId="14" totalsRowDxfId="13"/>
    <tableColumn id="18" xr3:uid="{00000000-0010-0000-0100-000012000000}" name="Semaine 15" totalsRowFunction="sum" headerRowDxfId="12" totalsRowDxfId="11"/>
    <tableColumn id="19" xr3:uid="{00000000-0010-0000-0100-000013000000}" name="Semaine 16" totalsRowFunction="sum" headerRowDxfId="10" totalsRowDxfId="9"/>
    <tableColumn id="20" xr3:uid="{00000000-0010-0000-0100-000014000000}" name="Semaine 17" totalsRowFunction="sum" headerRowDxfId="8" totalsRowDxfId="7"/>
    <tableColumn id="21" xr3:uid="{00000000-0010-0000-0100-000015000000}" name="Semaine 18" totalsRowFunction="sum" headerRowDxfId="6" totalsRowDxfId="5"/>
    <tableColumn id="22" xr3:uid="{00000000-0010-0000-0100-000016000000}" name="Total" totalsRowFunction="sum" headerRowDxfId="4" totalsRowDxfId="3">
      <calculatedColumnFormula>SUM(TableauDépenses[[#This Row],[Semaine 1]:[Semaine 18]])</calculatedColumnFormula>
    </tableColumn>
    <tableColumn id="23" xr3:uid="{00000000-0010-0000-0100-000017000000}" name="Colonne1" headerRowDxfId="2" dataDxfId="1" totalsRowDxfId="0"/>
  </tableColumns>
  <tableStyleInfo name="Company Budget" showFirstColumn="0" showLastColumn="0" showRowStripes="1" showColumnStripes="0"/>
  <extLst>
    <ext xmlns:x14="http://schemas.microsoft.com/office/spreadsheetml/2009/9/main" uri="{504A1905-F514-4f6f-8877-14C23A59335A}">
      <x14:table altText="Table des dépenses" altTextSummary="Synthèse des dépenses pour 18 périodes, par exemple tous les 14 jours."/>
    </ext>
  </extLst>
</table>
</file>

<file path=xl/theme/theme1.xml><?xml version="1.0" encoding="utf-8"?>
<a:theme xmlns:a="http://schemas.openxmlformats.org/drawingml/2006/main" name="Office Theme">
  <a:themeElements>
    <a:clrScheme name="Company Budge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4F7699"/>
      </a:accent1>
      <a:accent2>
        <a:srgbClr val="E36200"/>
      </a:accent2>
      <a:accent3>
        <a:srgbClr val="D9AE00"/>
      </a:accent3>
      <a:accent4>
        <a:srgbClr val="773A6A"/>
      </a:accent4>
      <a:accent5>
        <a:srgbClr val="07A607"/>
      </a:accent5>
      <a:accent6>
        <a:srgbClr val="BB2A09"/>
      </a:accent6>
      <a:hlink>
        <a:srgbClr val="487699"/>
      </a:hlink>
      <a:folHlink>
        <a:srgbClr val="773A6A"/>
      </a:folHlink>
    </a:clrScheme>
    <a:fontScheme name="Company Budget">
      <a:majorFont>
        <a:latin typeface="Georg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autoPageBreaks="0" fitToPage="1"/>
  </sheetPr>
  <dimension ref="A1:W27"/>
  <sheetViews>
    <sheetView showGridLines="0" tabSelected="1" zoomScale="90" zoomScaleNormal="90" zoomScaleSheetLayoutView="50" workbookViewId="0">
      <pane xSplit="2" ySplit="5" topLeftCell="C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9.140625" defaultRowHeight="15.75" customHeight="1" x14ac:dyDescent="0.2"/>
  <cols>
    <col min="1" max="1" width="3.28515625" style="1" customWidth="1"/>
    <col min="2" max="2" width="23.5703125" style="1" customWidth="1"/>
    <col min="3" max="3" width="13.28515625" style="1" customWidth="1"/>
    <col min="4" max="4" width="13.28515625" style="3" customWidth="1"/>
    <col min="5" max="5" width="11.5703125" style="3" bestFit="1" customWidth="1"/>
    <col min="6" max="6" width="13.28515625" style="1" customWidth="1"/>
    <col min="7" max="7" width="15" style="1" customWidth="1"/>
    <col min="8" max="20" width="13.28515625" style="1" customWidth="1"/>
    <col min="21" max="21" width="15.5703125" style="1" customWidth="1"/>
    <col min="22" max="22" width="22.28515625" style="1" customWidth="1"/>
    <col min="23" max="23" width="3.28515625" style="2" customWidth="1"/>
    <col min="24" max="16384" width="9.140625" style="1"/>
  </cols>
  <sheetData>
    <row r="1" spans="1:23" ht="28.5" customHeight="1" x14ac:dyDescent="0.5">
      <c r="B1" s="31" t="s">
        <v>0</v>
      </c>
      <c r="C1" s="31"/>
      <c r="D1" s="31"/>
      <c r="E1" s="31"/>
      <c r="F1" s="15"/>
      <c r="G1" s="15"/>
    </row>
    <row r="2" spans="1:23" s="2" customFormat="1" ht="18" customHeight="1" x14ac:dyDescent="0.2">
      <c r="B2" s="31"/>
      <c r="C2" s="31"/>
      <c r="D2" s="31"/>
      <c r="E2" s="31"/>
      <c r="G2" s="18" t="s">
        <v>19</v>
      </c>
      <c r="H2" s="19">
        <v>43831</v>
      </c>
      <c r="I2" s="30" t="s">
        <v>24</v>
      </c>
      <c r="J2" s="30"/>
      <c r="K2" s="20">
        <v>14</v>
      </c>
      <c r="L2" s="18" t="s">
        <v>20</v>
      </c>
      <c r="M2" s="19" t="str">
        <f>TEXT(T5,"mm/jj/aaaa")</f>
        <v>08/27/2021</v>
      </c>
    </row>
    <row r="3" spans="1:23" s="12" customFormat="1" ht="21.75" customHeight="1" x14ac:dyDescent="0.2">
      <c r="W3" s="13"/>
    </row>
    <row r="5" spans="1:23" s="4" customFormat="1" ht="20.25" customHeight="1" x14ac:dyDescent="0.2">
      <c r="C5" s="5" t="str">
        <f>UPPER(TEXT(H2,"jj-mmm"))</f>
        <v>01-JANV</v>
      </c>
      <c r="D5" s="6" t="str">
        <f>UPPER(TEXT(C5+IntervalleJour,"jj-mmm"))</f>
        <v>15-JANV</v>
      </c>
      <c r="E5" s="6" t="str">
        <f t="shared" ref="E5:T5" si="0">UPPER(TEXT(D5+IntervalleJour,"jj-mmm"))</f>
        <v>29-JANV</v>
      </c>
      <c r="F5" s="5" t="str">
        <f t="shared" si="0"/>
        <v>12-FÉVR</v>
      </c>
      <c r="G5" s="5" t="str">
        <f t="shared" si="0"/>
        <v>26-FÉVR</v>
      </c>
      <c r="H5" s="5" t="str">
        <f t="shared" si="0"/>
        <v>12-MARS</v>
      </c>
      <c r="I5" s="5" t="str">
        <f t="shared" si="0"/>
        <v>26-MARS</v>
      </c>
      <c r="J5" s="5" t="str">
        <f t="shared" si="0"/>
        <v>09-AVR</v>
      </c>
      <c r="K5" s="5" t="str">
        <f t="shared" si="0"/>
        <v>23-AVR</v>
      </c>
      <c r="L5" s="5" t="str">
        <f t="shared" si="0"/>
        <v>07-MAI</v>
      </c>
      <c r="M5" s="5" t="str">
        <f t="shared" si="0"/>
        <v>21-MAI</v>
      </c>
      <c r="N5" s="5" t="str">
        <f t="shared" si="0"/>
        <v>04-JUIN</v>
      </c>
      <c r="O5" s="5" t="str">
        <f t="shared" si="0"/>
        <v>18-JUIN</v>
      </c>
      <c r="P5" s="5" t="str">
        <f t="shared" si="0"/>
        <v>02-JUIL</v>
      </c>
      <c r="Q5" s="5" t="str">
        <f t="shared" si="0"/>
        <v>16-JUIL</v>
      </c>
      <c r="R5" s="5" t="str">
        <f t="shared" si="0"/>
        <v>30-JUIL</v>
      </c>
      <c r="S5" s="5" t="str">
        <f t="shared" si="0"/>
        <v>13-AOÛT</v>
      </c>
      <c r="T5" s="5" t="str">
        <f t="shared" si="0"/>
        <v>27-AOÛT</v>
      </c>
      <c r="U5" s="7" t="s">
        <v>21</v>
      </c>
      <c r="V5" s="8" t="s">
        <v>22</v>
      </c>
      <c r="W5" s="2"/>
    </row>
    <row r="6" spans="1:23" s="3" customFormat="1" ht="21.75" customHeight="1" x14ac:dyDescent="0.2">
      <c r="B6" s="16" t="s">
        <v>18</v>
      </c>
      <c r="C6" s="24">
        <f>TableauRevenus[[#Totals],[Semaine 1]]-TableauDépenses[[#Totals],[Semaine 1]]</f>
        <v>1750</v>
      </c>
      <c r="D6" s="24">
        <f>TableauRevenus[[#Totals],[Semaine 2]]-TableauDépenses[[#Totals],[Semaine 2]]</f>
        <v>2236</v>
      </c>
      <c r="E6" s="24">
        <f>TableauRevenus[[#Totals],[Semaine 3]]-TableauDépenses[[#Totals],[Semaine 3]]</f>
        <v>1442</v>
      </c>
      <c r="F6" s="24">
        <f>TableauRevenus[[#Totals],[Semaine 4]]-TableauDépenses[[#Totals],[Semaine 4]]</f>
        <v>2253</v>
      </c>
      <c r="G6" s="24">
        <f>TableauRevenus[[#Totals],[Semaine 5]]-TableauDépenses[[#Totals],[Semaine 5]]</f>
        <v>1533</v>
      </c>
      <c r="H6" s="24">
        <f>TableauRevenus[[#Totals],[Semaine 6]]-TableauDépenses[[#Totals],[Semaine 6]]</f>
        <v>1086</v>
      </c>
      <c r="I6" s="24">
        <f>TableauRevenus[[#Totals],[Semaine 7]]-TableauDépenses[[#Totals],[Semaine 7]]</f>
        <v>1594</v>
      </c>
      <c r="J6" s="24">
        <f>TableauRevenus[[#Totals],[Semaine 16]]-TableauDépenses[[#Totals],[Semaine 16]]</f>
        <v>0</v>
      </c>
      <c r="K6" s="24">
        <f>TableauRevenus[[#Totals],[Semaine 17]]-TableauDépenses[[#Totals],[Semaine 17]]</f>
        <v>0</v>
      </c>
      <c r="L6" s="24">
        <f>TableauRevenus[[#Totals],[Semaine 18]]-TableauDépenses[[#Totals],[Semaine 18]]</f>
        <v>0</v>
      </c>
      <c r="M6" s="24">
        <f>TableauRevenus[[#Totals],[Semaine 11]]-TableauDépenses[[#Totals],[Semaine 11]]</f>
        <v>0</v>
      </c>
      <c r="N6" s="24">
        <f>TableauRevenus[[#Totals],[Colonne1]]-TableauDépenses[[#Totals],[Colonne1]]</f>
        <v>0</v>
      </c>
      <c r="O6" s="24">
        <f>TableauRevenus[[#Totals],[Semaine 13]]-TableauDépenses[[#Totals],[Semaine 13]]</f>
        <v>0</v>
      </c>
      <c r="P6" s="24">
        <f>TableauRevenus[[#Totals],[Semaine 14]]-TableauDépenses[[#Totals],[Semaine 14]]</f>
        <v>0</v>
      </c>
      <c r="Q6" s="24">
        <f>TableauRevenus[[#Totals],[Semaine 15]]-TableauDépenses[[#Totals],[Semaine 15]]</f>
        <v>0</v>
      </c>
      <c r="R6" s="24">
        <f>TableauRevenus[[#Totals],[Semaine 16]]-TableauDépenses[[#Totals],[Semaine 16]]</f>
        <v>0</v>
      </c>
      <c r="S6" s="24">
        <f>TableauRevenus[[#Totals],[Semaine 17]]-TableauDépenses[[#Totals],[Semaine 17]]</f>
        <v>0</v>
      </c>
      <c r="T6" s="24">
        <f>TableauRevenus[[#Totals],[Semaine 18]]-TableauDépenses[[#Totals],[Semaine 18]]</f>
        <v>0</v>
      </c>
      <c r="U6" s="24">
        <f>TableauRevenus[[#Totals],[Total]]-TableauDépenses[[#Totals],[Total]]</f>
        <v>11894</v>
      </c>
      <c r="V6" s="17"/>
      <c r="W6" s="2"/>
    </row>
    <row r="8" spans="1:23" ht="20.25" x14ac:dyDescent="0.3">
      <c r="A8" s="14" t="s">
        <v>1</v>
      </c>
      <c r="D8" s="1"/>
      <c r="E8" s="1"/>
    </row>
    <row r="9" spans="1:23" ht="18" customHeight="1" x14ac:dyDescent="0.2">
      <c r="B9" s="9" t="s">
        <v>23</v>
      </c>
      <c r="C9" s="21">
        <v>3000</v>
      </c>
      <c r="D9" s="21">
        <v>3500</v>
      </c>
      <c r="E9" s="21">
        <v>2978</v>
      </c>
      <c r="F9" s="21">
        <v>3384</v>
      </c>
      <c r="G9" s="21">
        <v>2858</v>
      </c>
      <c r="H9" s="21">
        <v>2809</v>
      </c>
      <c r="I9" s="21">
        <v>3220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3">
        <f>SUM(TableauRevenus[[#This Row],[Semaine 1]:[Semaine 18]])</f>
        <v>21749</v>
      </c>
      <c r="V9" s="9"/>
    </row>
    <row r="10" spans="1:23" ht="18" customHeight="1" x14ac:dyDescent="0.2">
      <c r="B10" s="9" t="s">
        <v>3</v>
      </c>
      <c r="C10" s="10">
        <v>1150</v>
      </c>
      <c r="D10" s="10">
        <v>1200</v>
      </c>
      <c r="E10" s="10">
        <v>1144</v>
      </c>
      <c r="F10" s="10">
        <v>1400</v>
      </c>
      <c r="G10" s="10">
        <v>1358</v>
      </c>
      <c r="H10" s="10">
        <v>1154</v>
      </c>
      <c r="I10" s="10">
        <v>1245</v>
      </c>
      <c r="J10" s="10"/>
      <c r="K10" s="10"/>
      <c r="L10" s="10"/>
      <c r="M10" s="10"/>
      <c r="N10" s="10"/>
      <c r="O10" s="10"/>
      <c r="P10" s="10"/>
      <c r="Q10" s="10"/>
      <c r="R10" s="10"/>
      <c r="S10" s="11"/>
      <c r="T10" s="11"/>
      <c r="U10" s="23">
        <f>SUM(TableauRevenus[[#This Row],[Semaine 1]:[Semaine 18]])</f>
        <v>8651</v>
      </c>
      <c r="V10" s="9"/>
    </row>
    <row r="11" spans="1:23" ht="18" customHeight="1" x14ac:dyDescent="0.2">
      <c r="B11" s="9" t="s">
        <v>4</v>
      </c>
      <c r="C11" s="10">
        <v>300</v>
      </c>
      <c r="D11" s="10">
        <v>350</v>
      </c>
      <c r="E11" s="10">
        <v>392</v>
      </c>
      <c r="F11" s="10">
        <v>326</v>
      </c>
      <c r="G11" s="10">
        <v>381</v>
      </c>
      <c r="H11" s="10">
        <v>364</v>
      </c>
      <c r="I11" s="10">
        <v>315</v>
      </c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1"/>
      <c r="U11" s="23">
        <f>SUM(TableauRevenus[[#This Row],[Semaine 1]:[Semaine 18]])</f>
        <v>2428</v>
      </c>
      <c r="V11" s="9"/>
    </row>
    <row r="12" spans="1:23" ht="18" customHeight="1" x14ac:dyDescent="0.2">
      <c r="B12" s="9" t="s">
        <v>17</v>
      </c>
      <c r="C12" s="26">
        <f>SUBTOTAL(109,TableauRevenus[Semaine 1])</f>
        <v>4450</v>
      </c>
      <c r="D12" s="26">
        <f>SUBTOTAL(109,TableauRevenus[Semaine 2])</f>
        <v>5050</v>
      </c>
      <c r="E12" s="26">
        <f>SUBTOTAL(109,TableauRevenus[Semaine 3])</f>
        <v>4514</v>
      </c>
      <c r="F12" s="26">
        <f>SUBTOTAL(109,TableauRevenus[Semaine 4])</f>
        <v>5110</v>
      </c>
      <c r="G12" s="26">
        <f>SUBTOTAL(109,TableauRevenus[Semaine 5])</f>
        <v>4597</v>
      </c>
      <c r="H12" s="26">
        <f>SUBTOTAL(109,TableauRevenus[Semaine 6])</f>
        <v>4327</v>
      </c>
      <c r="I12" s="26">
        <f>SUBTOTAL(109,TableauRevenus[Semaine 7])</f>
        <v>4780</v>
      </c>
      <c r="J12" s="26">
        <f>SUBTOTAL(109,TableauRevenus[Semaine 8])</f>
        <v>0</v>
      </c>
      <c r="K12" s="26">
        <f>SUBTOTAL(109,TableauRevenus[Semaine 9])</f>
        <v>0</v>
      </c>
      <c r="L12" s="26">
        <f>SUBTOTAL(109,TableauRevenus[Semaine 10])</f>
        <v>0</v>
      </c>
      <c r="M12" s="26">
        <f>SUBTOTAL(109,TableauRevenus[Semaine 11])</f>
        <v>0</v>
      </c>
      <c r="N12" s="26">
        <f>SUBTOTAL(109,TableauRevenus[Semaine 12])</f>
        <v>0</v>
      </c>
      <c r="O12" s="26">
        <f>SUBTOTAL(109,TableauRevenus[Semaine 13])</f>
        <v>0</v>
      </c>
      <c r="P12" s="26">
        <f>SUBTOTAL(109,TableauRevenus[Semaine 14])</f>
        <v>0</v>
      </c>
      <c r="Q12" s="26">
        <f>SUBTOTAL(109,TableauRevenus[Semaine 15])</f>
        <v>0</v>
      </c>
      <c r="R12" s="26">
        <f>SUBTOTAL(109,TableauRevenus[Semaine 16])</f>
        <v>0</v>
      </c>
      <c r="S12" s="26">
        <f>SUBTOTAL(109,TableauRevenus[Semaine 17])</f>
        <v>0</v>
      </c>
      <c r="T12" s="26">
        <f>SUBTOTAL(109,TableauRevenus[Semaine 18])</f>
        <v>0</v>
      </c>
      <c r="U12" s="26">
        <f>SUBTOTAL(109,TableauRevenus[Total])</f>
        <v>32828</v>
      </c>
      <c r="W12" s="27"/>
    </row>
    <row r="13" spans="1:23" s="2" customFormat="1" ht="18" customHeight="1" x14ac:dyDescent="0.3">
      <c r="A13" s="14" t="s">
        <v>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1"/>
    </row>
    <row r="14" spans="1:23" ht="18" customHeight="1" x14ac:dyDescent="0.3">
      <c r="A14" s="14" t="s">
        <v>2</v>
      </c>
      <c r="B14" s="2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3" ht="18" customHeight="1" x14ac:dyDescent="0.2">
      <c r="B15" s="9" t="s">
        <v>5</v>
      </c>
      <c r="C15" s="25">
        <v>1500</v>
      </c>
      <c r="D15" s="25">
        <v>1577</v>
      </c>
      <c r="E15" s="25">
        <v>1823</v>
      </c>
      <c r="F15" s="25">
        <v>1529</v>
      </c>
      <c r="G15" s="25">
        <v>1759</v>
      </c>
      <c r="H15" s="25">
        <v>1947</v>
      </c>
      <c r="I15" s="25">
        <v>1875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3">
        <f>SUM(TableauDépenses[[#This Row],[Semaine 1]:[Semaine 18]])</f>
        <v>12010</v>
      </c>
      <c r="V15" s="9"/>
    </row>
    <row r="16" spans="1:23" ht="18" customHeight="1" x14ac:dyDescent="0.2">
      <c r="B16" s="9" t="s">
        <v>6</v>
      </c>
      <c r="C16" s="10">
        <v>1000</v>
      </c>
      <c r="D16" s="10">
        <v>1000</v>
      </c>
      <c r="E16" s="10">
        <v>1000</v>
      </c>
      <c r="F16" s="10">
        <v>1000</v>
      </c>
      <c r="G16" s="10">
        <v>1000</v>
      </c>
      <c r="H16" s="10">
        <v>1000</v>
      </c>
      <c r="I16" s="10">
        <v>1000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23">
        <f>SUM(TableauDépenses[[#This Row],[Semaine 1]:[Semaine 18]])</f>
        <v>7000</v>
      </c>
      <c r="V16" s="9"/>
    </row>
    <row r="17" spans="2:23" ht="18" customHeight="1" x14ac:dyDescent="0.2">
      <c r="B17" s="9" t="s">
        <v>7</v>
      </c>
      <c r="C17" s="10">
        <v>40</v>
      </c>
      <c r="D17" s="10">
        <v>43</v>
      </c>
      <c r="E17" s="10">
        <v>40</v>
      </c>
      <c r="F17" s="10">
        <v>42</v>
      </c>
      <c r="G17" s="10">
        <v>45</v>
      </c>
      <c r="H17" s="10">
        <v>40</v>
      </c>
      <c r="I17" s="10">
        <v>42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23">
        <f>SUM(TableauDépenses[[#This Row],[Semaine 1]:[Semaine 18]])</f>
        <v>292</v>
      </c>
      <c r="V17" s="9"/>
    </row>
    <row r="18" spans="2:23" ht="18" customHeight="1" x14ac:dyDescent="0.2">
      <c r="B18" s="9" t="s">
        <v>8</v>
      </c>
      <c r="C18" s="10">
        <v>12</v>
      </c>
      <c r="D18" s="10">
        <v>11</v>
      </c>
      <c r="E18" s="10">
        <v>13</v>
      </c>
      <c r="F18" s="10">
        <v>14</v>
      </c>
      <c r="G18" s="10">
        <v>11</v>
      </c>
      <c r="H18" s="10">
        <v>15</v>
      </c>
      <c r="I18" s="10">
        <v>15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23">
        <f>SUM(TableauDépenses[[#This Row],[Semaine 1]:[Semaine 18]])</f>
        <v>91</v>
      </c>
      <c r="V18" s="9"/>
    </row>
    <row r="19" spans="2:23" ht="18" customHeight="1" x14ac:dyDescent="0.2">
      <c r="B19" s="9" t="s">
        <v>9</v>
      </c>
      <c r="C19" s="10">
        <v>15</v>
      </c>
      <c r="D19" s="10">
        <v>15</v>
      </c>
      <c r="E19" s="10">
        <v>15</v>
      </c>
      <c r="F19" s="10">
        <v>15</v>
      </c>
      <c r="G19" s="10">
        <v>15</v>
      </c>
      <c r="H19" s="10">
        <v>15</v>
      </c>
      <c r="I19" s="10">
        <v>15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23">
        <f>SUM(TableauDépenses[[#This Row],[Semaine 1]:[Semaine 18]])</f>
        <v>105</v>
      </c>
      <c r="V19" s="9"/>
    </row>
    <row r="20" spans="2:23" ht="18" customHeight="1" x14ac:dyDescent="0.2">
      <c r="B20" s="9" t="s">
        <v>10</v>
      </c>
      <c r="C20" s="10">
        <v>11</v>
      </c>
      <c r="D20" s="10">
        <v>10</v>
      </c>
      <c r="E20" s="10">
        <v>13</v>
      </c>
      <c r="F20" s="10">
        <v>10</v>
      </c>
      <c r="G20" s="10">
        <v>13</v>
      </c>
      <c r="H20" s="10">
        <v>10</v>
      </c>
      <c r="I20" s="10">
        <v>12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23">
        <f>SUM(TableauDépenses[[#This Row],[Semaine 1]:[Semaine 18]])</f>
        <v>79</v>
      </c>
      <c r="V20" s="9"/>
    </row>
    <row r="21" spans="2:23" ht="18" customHeight="1" x14ac:dyDescent="0.2">
      <c r="B21" s="9" t="s">
        <v>11</v>
      </c>
      <c r="C21" s="10">
        <v>23</v>
      </c>
      <c r="D21" s="10">
        <v>27</v>
      </c>
      <c r="E21" s="10">
        <v>26</v>
      </c>
      <c r="F21" s="10">
        <v>27</v>
      </c>
      <c r="G21" s="10">
        <v>22</v>
      </c>
      <c r="H21" s="10">
        <v>29</v>
      </c>
      <c r="I21" s="10">
        <v>21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23">
        <f>SUM(TableauDépenses[[#This Row],[Semaine 1]:[Semaine 18]])</f>
        <v>175</v>
      </c>
      <c r="V21" s="9"/>
    </row>
    <row r="22" spans="2:23" ht="18" customHeight="1" x14ac:dyDescent="0.2">
      <c r="B22" s="9" t="s">
        <v>12</v>
      </c>
      <c r="C22" s="10">
        <v>4</v>
      </c>
      <c r="D22" s="10">
        <v>4</v>
      </c>
      <c r="E22" s="10">
        <v>4</v>
      </c>
      <c r="F22" s="10">
        <v>4</v>
      </c>
      <c r="G22" s="10">
        <v>4</v>
      </c>
      <c r="H22" s="10">
        <v>4</v>
      </c>
      <c r="I22" s="10">
        <v>4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23">
        <f>SUM(TableauDépenses[[#This Row],[Semaine 1]:[Semaine 18]])</f>
        <v>28</v>
      </c>
      <c r="V22" s="9"/>
    </row>
    <row r="23" spans="2:23" ht="18" customHeight="1" x14ac:dyDescent="0.2">
      <c r="B23" s="9" t="s">
        <v>13</v>
      </c>
      <c r="C23" s="11">
        <v>10</v>
      </c>
      <c r="D23" s="11">
        <v>10</v>
      </c>
      <c r="E23" s="11">
        <v>10</v>
      </c>
      <c r="F23" s="11">
        <v>10</v>
      </c>
      <c r="G23" s="11">
        <v>10</v>
      </c>
      <c r="H23" s="11">
        <v>10</v>
      </c>
      <c r="I23" s="11">
        <v>10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23">
        <f>SUM(TableauDépenses[[#This Row],[Semaine 1]:[Semaine 18]])</f>
        <v>70</v>
      </c>
      <c r="V23" s="9"/>
    </row>
    <row r="24" spans="2:23" ht="18" customHeight="1" x14ac:dyDescent="0.2">
      <c r="B24" s="9" t="s">
        <v>14</v>
      </c>
      <c r="C24" s="10">
        <v>25</v>
      </c>
      <c r="D24" s="10">
        <v>57</v>
      </c>
      <c r="E24" s="10">
        <v>68</v>
      </c>
      <c r="F24" s="10">
        <v>146</v>
      </c>
      <c r="G24" s="10">
        <v>125</v>
      </c>
      <c r="H24" s="10">
        <v>111</v>
      </c>
      <c r="I24" s="10">
        <v>132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23">
        <f>SUM(TableauDépenses[[#This Row],[Semaine 1]:[Semaine 18]])</f>
        <v>664</v>
      </c>
      <c r="V24" s="9"/>
    </row>
    <row r="25" spans="2:23" ht="18" customHeight="1" x14ac:dyDescent="0.2">
      <c r="B25" s="9" t="s">
        <v>15</v>
      </c>
      <c r="C25" s="10">
        <v>60</v>
      </c>
      <c r="D25" s="10">
        <v>60</v>
      </c>
      <c r="E25" s="10">
        <v>60</v>
      </c>
      <c r="F25" s="10">
        <v>60</v>
      </c>
      <c r="G25" s="10">
        <v>60</v>
      </c>
      <c r="H25" s="10">
        <v>60</v>
      </c>
      <c r="I25" s="10">
        <v>60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23">
        <f>SUM(TableauDépenses[[#This Row],[Semaine 1]:[Semaine 18]])</f>
        <v>420</v>
      </c>
      <c r="V25" s="9"/>
    </row>
    <row r="26" spans="2:23" ht="15.75" customHeight="1" x14ac:dyDescent="0.2">
      <c r="B26" s="9" t="s">
        <v>16</v>
      </c>
      <c r="C26" s="28">
        <f>SUBTOTAL(109,TableauDépenses[Semaine 1])</f>
        <v>2700</v>
      </c>
      <c r="D26" s="28">
        <f>SUBTOTAL(109,TableauDépenses[Semaine 2])</f>
        <v>2814</v>
      </c>
      <c r="E26" s="28">
        <f>SUBTOTAL(109,TableauDépenses[Semaine 3])</f>
        <v>3072</v>
      </c>
      <c r="F26" s="28">
        <f>SUBTOTAL(109,TableauDépenses[Semaine 4])</f>
        <v>2857</v>
      </c>
      <c r="G26" s="28">
        <f>SUBTOTAL(109,TableauDépenses[Semaine 5])</f>
        <v>3064</v>
      </c>
      <c r="H26" s="28">
        <f>SUBTOTAL(109,TableauDépenses[Semaine 6])</f>
        <v>3241</v>
      </c>
      <c r="I26" s="28">
        <f>SUBTOTAL(109,TableauDépenses[Semaine 7])</f>
        <v>3186</v>
      </c>
      <c r="J26" s="28">
        <f>SUBTOTAL(109,TableauDépenses[Semaine 8])</f>
        <v>0</v>
      </c>
      <c r="K26" s="28">
        <f>SUBTOTAL(109,TableauDépenses[Semaine 9])</f>
        <v>0</v>
      </c>
      <c r="L26" s="28">
        <f>SUBTOTAL(109,TableauDépenses[Semaine 10])</f>
        <v>0</v>
      </c>
      <c r="M26" s="28">
        <f>SUBTOTAL(109,TableauDépenses[Semaine 11])</f>
        <v>0</v>
      </c>
      <c r="N26" s="28">
        <f>SUBTOTAL(109,TableauDépenses[Semaine 12])</f>
        <v>0</v>
      </c>
      <c r="O26" s="28">
        <f>SUBTOTAL(109,TableauDépenses[Semaine 13])</f>
        <v>0</v>
      </c>
      <c r="P26" s="28">
        <f>SUBTOTAL(109,TableauDépenses[Semaine 14])</f>
        <v>0</v>
      </c>
      <c r="Q26" s="28">
        <f>SUBTOTAL(109,TableauDépenses[Semaine 15])</f>
        <v>0</v>
      </c>
      <c r="R26" s="28">
        <f>SUBTOTAL(109,TableauDépenses[Semaine 16])</f>
        <v>0</v>
      </c>
      <c r="S26" s="28">
        <f>SUBTOTAL(109,TableauDépenses[Semaine 17])</f>
        <v>0</v>
      </c>
      <c r="T26" s="28">
        <f>SUBTOTAL(109,TableauDépenses[Semaine 18])</f>
        <v>0</v>
      </c>
      <c r="U26" s="28">
        <f>SUBTOTAL(109,TableauDépenses[Total])</f>
        <v>20934</v>
      </c>
      <c r="V26" s="27"/>
      <c r="W26" s="27"/>
    </row>
    <row r="27" spans="2:23" ht="15.75" customHeight="1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</row>
  </sheetData>
  <mergeCells count="4">
    <mergeCell ref="B13:U13"/>
    <mergeCell ref="I2:J2"/>
    <mergeCell ref="B1:E2"/>
    <mergeCell ref="B27:V27"/>
  </mergeCells>
  <printOptions horizontalCentered="1"/>
  <pageMargins left="0.25" right="0.25" top="0.5" bottom="0.75" header="0.3" footer="0.3"/>
  <pageSetup paperSize="5" scale="62" fitToHeight="0" orientation="landscape" horizontalDpi="4294967293" r:id="rId1"/>
  <colBreaks count="1" manualBreakCount="1">
    <brk id="12" max="26" man="1"/>
  </colBreaks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6d93d202-47fc-4405-873a-cab67cc5f1b2" xsi:nil="true"/>
    <AssetExpire xmlns="6d93d202-47fc-4405-873a-cab67cc5f1b2">2029-01-01T08:00:00+00:00</AssetExpire>
    <CampaignTagsTaxHTField0 xmlns="6d93d202-47fc-4405-873a-cab67cc5f1b2">
      <Terms xmlns="http://schemas.microsoft.com/office/infopath/2007/PartnerControls"/>
    </CampaignTagsTaxHTField0>
    <IntlLangReviewDate xmlns="6d93d202-47fc-4405-873a-cab67cc5f1b2" xsi:nil="true"/>
    <TPFriendlyName xmlns="6d93d202-47fc-4405-873a-cab67cc5f1b2" xsi:nil="true"/>
    <IntlLangReview xmlns="6d93d202-47fc-4405-873a-cab67cc5f1b2">false</IntlLangReview>
    <LocLastLocAttemptVersionLookup xmlns="6d93d202-47fc-4405-873a-cab67cc5f1b2">845895</LocLastLocAttemptVersionLookup>
    <PolicheckWords xmlns="6d93d202-47fc-4405-873a-cab67cc5f1b2" xsi:nil="true"/>
    <SubmitterId xmlns="6d93d202-47fc-4405-873a-cab67cc5f1b2" xsi:nil="true"/>
    <AcquiredFrom xmlns="6d93d202-47fc-4405-873a-cab67cc5f1b2">Internal MS</AcquiredFrom>
    <EditorialStatus xmlns="6d93d202-47fc-4405-873a-cab67cc5f1b2" xsi:nil="true"/>
    <Markets xmlns="6d93d202-47fc-4405-873a-cab67cc5f1b2"/>
    <OriginAsset xmlns="6d93d202-47fc-4405-873a-cab67cc5f1b2" xsi:nil="true"/>
    <AssetStart xmlns="6d93d202-47fc-4405-873a-cab67cc5f1b2">2012-06-28T22:29:46+00:00</AssetStart>
    <FriendlyTitle xmlns="6d93d202-47fc-4405-873a-cab67cc5f1b2" xsi:nil="true"/>
    <MarketSpecific xmlns="6d93d202-47fc-4405-873a-cab67cc5f1b2">false</MarketSpecific>
    <TPNamespace xmlns="6d93d202-47fc-4405-873a-cab67cc5f1b2" xsi:nil="true"/>
    <PublishStatusLookup xmlns="6d93d202-47fc-4405-873a-cab67cc5f1b2">
      <Value>494397</Value>
    </PublishStatusLookup>
    <APAuthor xmlns="6d93d202-47fc-4405-873a-cab67cc5f1b2">
      <UserInfo>
        <DisplayName/>
        <AccountId>2566</AccountId>
        <AccountType/>
      </UserInfo>
    </APAuthor>
    <TPCommandLine xmlns="6d93d202-47fc-4405-873a-cab67cc5f1b2" xsi:nil="true"/>
    <IntlLangReviewer xmlns="6d93d202-47fc-4405-873a-cab67cc5f1b2" xsi:nil="true"/>
    <OpenTemplate xmlns="6d93d202-47fc-4405-873a-cab67cc5f1b2">true</OpenTemplate>
    <CSXSubmissionDate xmlns="6d93d202-47fc-4405-873a-cab67cc5f1b2" xsi:nil="true"/>
    <TaxCatchAll xmlns="6d93d202-47fc-4405-873a-cab67cc5f1b2"/>
    <Manager xmlns="6d93d202-47fc-4405-873a-cab67cc5f1b2" xsi:nil="true"/>
    <NumericId xmlns="6d93d202-47fc-4405-873a-cab67cc5f1b2" xsi:nil="true"/>
    <ParentAssetId xmlns="6d93d202-47fc-4405-873a-cab67cc5f1b2" xsi:nil="true"/>
    <OriginalSourceMarket xmlns="6d93d202-47fc-4405-873a-cab67cc5f1b2">english</OriginalSourceMarket>
    <ApprovalStatus xmlns="6d93d202-47fc-4405-873a-cab67cc5f1b2">InProgress</ApprovalStatus>
    <TPComponent xmlns="6d93d202-47fc-4405-873a-cab67cc5f1b2" xsi:nil="true"/>
    <EditorialTags xmlns="6d93d202-47fc-4405-873a-cab67cc5f1b2" xsi:nil="true"/>
    <TPExecutable xmlns="6d93d202-47fc-4405-873a-cab67cc5f1b2" xsi:nil="true"/>
    <TPLaunchHelpLink xmlns="6d93d202-47fc-4405-873a-cab67cc5f1b2" xsi:nil="true"/>
    <LocComments xmlns="6d93d202-47fc-4405-873a-cab67cc5f1b2" xsi:nil="true"/>
    <LocRecommendedHandoff xmlns="6d93d202-47fc-4405-873a-cab67cc5f1b2" xsi:nil="true"/>
    <SourceTitle xmlns="6d93d202-47fc-4405-873a-cab67cc5f1b2" xsi:nil="true"/>
    <CSXUpdate xmlns="6d93d202-47fc-4405-873a-cab67cc5f1b2">false</CSXUpdate>
    <IntlLocPriority xmlns="6d93d202-47fc-4405-873a-cab67cc5f1b2" xsi:nil="true"/>
    <UAProjectedTotalWords xmlns="6d93d202-47fc-4405-873a-cab67cc5f1b2" xsi:nil="true"/>
    <AssetType xmlns="6d93d202-47fc-4405-873a-cab67cc5f1b2" xsi:nil="true"/>
    <MachineTranslated xmlns="6d93d202-47fc-4405-873a-cab67cc5f1b2">false</MachineTranslated>
    <OutputCachingOn xmlns="6d93d202-47fc-4405-873a-cab67cc5f1b2">false</OutputCachingOn>
    <TemplateStatus xmlns="6d93d202-47fc-4405-873a-cab67cc5f1b2">Complete</TemplateStatus>
    <IsSearchable xmlns="6d93d202-47fc-4405-873a-cab67cc5f1b2">false</IsSearchable>
    <ContentItem xmlns="6d93d202-47fc-4405-873a-cab67cc5f1b2" xsi:nil="true"/>
    <HandoffToMSDN xmlns="6d93d202-47fc-4405-873a-cab67cc5f1b2" xsi:nil="true"/>
    <ShowIn xmlns="6d93d202-47fc-4405-873a-cab67cc5f1b2">Show everywhere</ShowIn>
    <ThumbnailAssetId xmlns="6d93d202-47fc-4405-873a-cab67cc5f1b2" xsi:nil="true"/>
    <UALocComments xmlns="6d93d202-47fc-4405-873a-cab67cc5f1b2" xsi:nil="true"/>
    <UALocRecommendation xmlns="6d93d202-47fc-4405-873a-cab67cc5f1b2">Localize</UALocRecommendation>
    <LastModifiedDateTime xmlns="6d93d202-47fc-4405-873a-cab67cc5f1b2" xsi:nil="true"/>
    <LegacyData xmlns="6d93d202-47fc-4405-873a-cab67cc5f1b2" xsi:nil="true"/>
    <LocManualTestRequired xmlns="6d93d202-47fc-4405-873a-cab67cc5f1b2">false</LocManualTestRequired>
    <LocMarketGroupTiers2 xmlns="6d93d202-47fc-4405-873a-cab67cc5f1b2" xsi:nil="true"/>
    <ClipArtFilename xmlns="6d93d202-47fc-4405-873a-cab67cc5f1b2" xsi:nil="true"/>
    <TPApplication xmlns="6d93d202-47fc-4405-873a-cab67cc5f1b2" xsi:nil="true"/>
    <CSXHash xmlns="6d93d202-47fc-4405-873a-cab67cc5f1b2" xsi:nil="true"/>
    <DirectSourceMarket xmlns="6d93d202-47fc-4405-873a-cab67cc5f1b2">english</DirectSourceMarket>
    <PrimaryImageGen xmlns="6d93d202-47fc-4405-873a-cab67cc5f1b2">false</PrimaryImageGen>
    <PlannedPubDate xmlns="6d93d202-47fc-4405-873a-cab67cc5f1b2" xsi:nil="true"/>
    <CSXSubmissionMarket xmlns="6d93d202-47fc-4405-873a-cab67cc5f1b2" xsi:nil="true"/>
    <Downloads xmlns="6d93d202-47fc-4405-873a-cab67cc5f1b2">0</Downloads>
    <ArtSampleDocs xmlns="6d93d202-47fc-4405-873a-cab67cc5f1b2" xsi:nil="true"/>
    <TrustLevel xmlns="6d93d202-47fc-4405-873a-cab67cc5f1b2">1 Microsoft Managed Content</TrustLevel>
    <BlockPublish xmlns="6d93d202-47fc-4405-873a-cab67cc5f1b2">false</BlockPublish>
    <TPLaunchHelpLinkType xmlns="6d93d202-47fc-4405-873a-cab67cc5f1b2">Template</TPLaunchHelpLinkType>
    <LocalizationTagsTaxHTField0 xmlns="6d93d202-47fc-4405-873a-cab67cc5f1b2">
      <Terms xmlns="http://schemas.microsoft.com/office/infopath/2007/PartnerControls"/>
    </LocalizationTagsTaxHTField0>
    <BusinessGroup xmlns="6d93d202-47fc-4405-873a-cab67cc5f1b2" xsi:nil="true"/>
    <Providers xmlns="6d93d202-47fc-4405-873a-cab67cc5f1b2" xsi:nil="true"/>
    <TemplateTemplateType xmlns="6d93d202-47fc-4405-873a-cab67cc5f1b2">Excel Spreadsheet Template</TemplateTemplateType>
    <TimesCloned xmlns="6d93d202-47fc-4405-873a-cab67cc5f1b2" xsi:nil="true"/>
    <TPAppVersion xmlns="6d93d202-47fc-4405-873a-cab67cc5f1b2" xsi:nil="true"/>
    <VoteCount xmlns="6d93d202-47fc-4405-873a-cab67cc5f1b2" xsi:nil="true"/>
    <AverageRating xmlns="6d93d202-47fc-4405-873a-cab67cc5f1b2" xsi:nil="true"/>
    <FeatureTagsTaxHTField0 xmlns="6d93d202-47fc-4405-873a-cab67cc5f1b2">
      <Terms xmlns="http://schemas.microsoft.com/office/infopath/2007/PartnerControls"/>
    </FeatureTagsTaxHTField0>
    <Provider xmlns="6d93d202-47fc-4405-873a-cab67cc5f1b2" xsi:nil="true"/>
    <UACurrentWords xmlns="6d93d202-47fc-4405-873a-cab67cc5f1b2" xsi:nil="true"/>
    <AssetId xmlns="6d93d202-47fc-4405-873a-cab67cc5f1b2">TP102929989</AssetId>
    <TPClientViewer xmlns="6d93d202-47fc-4405-873a-cab67cc5f1b2" xsi:nil="true"/>
    <DSATActionTaken xmlns="6d93d202-47fc-4405-873a-cab67cc5f1b2" xsi:nil="true"/>
    <APEditor xmlns="6d93d202-47fc-4405-873a-cab67cc5f1b2">
      <UserInfo>
        <DisplayName/>
        <AccountId xsi:nil="true"/>
        <AccountType/>
      </UserInfo>
    </APEditor>
    <TPInstallLocation xmlns="6d93d202-47fc-4405-873a-cab67cc5f1b2" xsi:nil="true"/>
    <OOCacheId xmlns="6d93d202-47fc-4405-873a-cab67cc5f1b2" xsi:nil="true"/>
    <IsDeleted xmlns="6d93d202-47fc-4405-873a-cab67cc5f1b2">false</IsDeleted>
    <PublishTargets xmlns="6d93d202-47fc-4405-873a-cab67cc5f1b2">OfficeOnlineVNext</PublishTargets>
    <ApprovalLog xmlns="6d93d202-47fc-4405-873a-cab67cc5f1b2" xsi:nil="true"/>
    <BugNumber xmlns="6d93d202-47fc-4405-873a-cab67cc5f1b2" xsi:nil="true"/>
    <CrawlForDependencies xmlns="6d93d202-47fc-4405-873a-cab67cc5f1b2">false</CrawlForDependencies>
    <InternalTagsTaxHTField0 xmlns="6d93d202-47fc-4405-873a-cab67cc5f1b2">
      <Terms xmlns="http://schemas.microsoft.com/office/infopath/2007/PartnerControls"/>
    </InternalTagsTaxHTField0>
    <LastHandOff xmlns="6d93d202-47fc-4405-873a-cab67cc5f1b2" xsi:nil="true"/>
    <Milestone xmlns="6d93d202-47fc-4405-873a-cab67cc5f1b2" xsi:nil="true"/>
    <OriginalRelease xmlns="6d93d202-47fc-4405-873a-cab67cc5f1b2">15</OriginalRelease>
    <RecommendationsModifier xmlns="6d93d202-47fc-4405-873a-cab67cc5f1b2" xsi:nil="true"/>
    <ScenarioTagsTaxHTField0 xmlns="6d93d202-47fc-4405-873a-cab67cc5f1b2">
      <Terms xmlns="http://schemas.microsoft.com/office/infopath/2007/PartnerControls"/>
    </ScenarioTagsTaxHTField0>
    <UANotes xmlns="6d93d202-47fc-4405-873a-cab67cc5f1b2" xsi:nil="true"/>
    <Component xmlns="64acb2c5-0a2b-4bda-bd34-58e36cbb80d2" xsi:nil="true"/>
    <Description0 xmlns="64acb2c5-0a2b-4bda-bd34-58e36cbb80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9924D1ECC420D47A2456556BC94F7370400BDF4491DEA4973499845289601F88B9F" ma:contentTypeVersion="55" ma:contentTypeDescription="Create a new document." ma:contentTypeScope="" ma:versionID="41eb558a2b826e6e4f9defd990175bec">
  <xsd:schema xmlns:xsd="http://www.w3.org/2001/XMLSchema" xmlns:xs="http://www.w3.org/2001/XMLSchema" xmlns:p="http://schemas.microsoft.com/office/2006/metadata/properties" xmlns:ns2="6d93d202-47fc-4405-873a-cab67cc5f1b2" xmlns:ns3="64acb2c5-0a2b-4bda-bd34-58e36cbb80d2" targetNamespace="http://schemas.microsoft.com/office/2006/metadata/properties" ma:root="true" ma:fieldsID="19deea0185cf7bc57eee9b90b1ba2ace" ns2:_="" ns3:_="">
    <xsd:import namespace="6d93d202-47fc-4405-873a-cab67cc5f1b2"/>
    <xsd:import namespace="64acb2c5-0a2b-4bda-bd34-58e36cbb80d2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93d202-47fc-4405-873a-cab67cc5f1b2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79c007-7f28-4db9-9ba1-525d19a3279b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80C6DD30-196A-4C6B-B1BF-A43F3B8ACD4F}" ma:internalName="CSXSubmissionMarket" ma:readOnly="false" ma:showField="MarketName" ma:web="6d93d202-47fc-4405-873a-cab67cc5f1b2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bb16b974-ed24-4278-8820-8e232d38904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7E2D4CA2-442A-4FDA-AA57-71B8C7B2C53C}" ma:internalName="InProjectListLookup" ma:readOnly="true" ma:showField="InProjectList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fd9a49dc-3dbf-4047-b62d-1d587abe7b40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7E2D4CA2-442A-4FDA-AA57-71B8C7B2C53C}" ma:internalName="LastCompleteVersionLookup" ma:readOnly="true" ma:showField="LastCompleteVersion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7E2D4CA2-442A-4FDA-AA57-71B8C7B2C53C}" ma:internalName="LastPreviewErrorLookup" ma:readOnly="true" ma:showField="LastPreviewError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7E2D4CA2-442A-4FDA-AA57-71B8C7B2C53C}" ma:internalName="LastPreviewResultLookup" ma:readOnly="true" ma:showField="LastPreviewResult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7E2D4CA2-442A-4FDA-AA57-71B8C7B2C53C}" ma:internalName="LastPreviewAttemptDateLookup" ma:readOnly="true" ma:showField="LastPreviewAttemptDate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7E2D4CA2-442A-4FDA-AA57-71B8C7B2C53C}" ma:internalName="LastPreviewedByLookup" ma:readOnly="true" ma:showField="LastPreviewedBy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7E2D4CA2-442A-4FDA-AA57-71B8C7B2C53C}" ma:internalName="LastPreviewTimeLookup" ma:readOnly="true" ma:showField="LastPreviewTime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7E2D4CA2-442A-4FDA-AA57-71B8C7B2C53C}" ma:internalName="LastPreviewVersionLookup" ma:readOnly="true" ma:showField="LastPreviewVersion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7E2D4CA2-442A-4FDA-AA57-71B8C7B2C53C}" ma:internalName="LastPublishErrorLookup" ma:readOnly="true" ma:showField="LastPublishError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7E2D4CA2-442A-4FDA-AA57-71B8C7B2C53C}" ma:internalName="LastPublishResultLookup" ma:readOnly="true" ma:showField="LastPublishResult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7E2D4CA2-442A-4FDA-AA57-71B8C7B2C53C}" ma:internalName="LastPublishAttemptDateLookup" ma:readOnly="true" ma:showField="LastPublishAttemptDate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7E2D4CA2-442A-4FDA-AA57-71B8C7B2C53C}" ma:internalName="LastPublishedByLookup" ma:readOnly="true" ma:showField="LastPublishedBy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7E2D4CA2-442A-4FDA-AA57-71B8C7B2C53C}" ma:internalName="LastPublishTimeLookup" ma:readOnly="true" ma:showField="LastPublishTime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7E2D4CA2-442A-4FDA-AA57-71B8C7B2C53C}" ma:internalName="LastPublishVersionLookup" ma:readOnly="true" ma:showField="LastPublishVersion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4CDE398E-75A7-4993-8C61-2BFD31F64754}" ma:internalName="LocLastLocAttemptVersionLookup" ma:readOnly="false" ma:showField="LastLocAttemptVersion" ma:web="6d93d202-47fc-4405-873a-cab67cc5f1b2">
      <xsd:simpleType>
        <xsd:restriction base="dms:Lookup"/>
      </xsd:simpleType>
    </xsd:element>
    <xsd:element name="LocLastLocAttemptVersionTypeLookup" ma:index="72" nillable="true" ma:displayName="Loc Last Loc Attempt Version Type" ma:default="" ma:list="{4CDE398E-75A7-4993-8C61-2BFD31F64754}" ma:internalName="LocLastLocAttemptVersionTypeLookup" ma:readOnly="true" ma:showField="LastLocAttemptVersionType" ma:web="6d93d202-47fc-4405-873a-cab67cc5f1b2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4CDE398E-75A7-4993-8C61-2BFD31F64754}" ma:internalName="LocNewPublishedVersionLookup" ma:readOnly="true" ma:showField="NewPublishedVersion" ma:web="6d93d202-47fc-4405-873a-cab67cc5f1b2">
      <xsd:simpleType>
        <xsd:restriction base="dms:Lookup"/>
      </xsd:simpleType>
    </xsd:element>
    <xsd:element name="LocOverallHandbackStatusLookup" ma:index="76" nillable="true" ma:displayName="Loc Overall Handback Status" ma:default="" ma:list="{4CDE398E-75A7-4993-8C61-2BFD31F64754}" ma:internalName="LocOverallHandbackStatusLookup" ma:readOnly="true" ma:showField="OverallHandbackStatus" ma:web="6d93d202-47fc-4405-873a-cab67cc5f1b2">
      <xsd:simpleType>
        <xsd:restriction base="dms:Lookup"/>
      </xsd:simpleType>
    </xsd:element>
    <xsd:element name="LocOverallLocStatusLookup" ma:index="77" nillable="true" ma:displayName="Loc Overall Localize Status" ma:default="" ma:list="{4CDE398E-75A7-4993-8C61-2BFD31F64754}" ma:internalName="LocOverallLocStatusLookup" ma:readOnly="true" ma:showField="OverallLocStatus" ma:web="6d93d202-47fc-4405-873a-cab67cc5f1b2">
      <xsd:simpleType>
        <xsd:restriction base="dms:Lookup"/>
      </xsd:simpleType>
    </xsd:element>
    <xsd:element name="LocOverallPreviewStatusLookup" ma:index="78" nillable="true" ma:displayName="Loc Overall Preview Status" ma:default="" ma:list="{4CDE398E-75A7-4993-8C61-2BFD31F64754}" ma:internalName="LocOverallPreviewStatusLookup" ma:readOnly="true" ma:showField="OverallPreviewStatus" ma:web="6d93d202-47fc-4405-873a-cab67cc5f1b2">
      <xsd:simpleType>
        <xsd:restriction base="dms:Lookup"/>
      </xsd:simpleType>
    </xsd:element>
    <xsd:element name="LocOverallPublishStatusLookup" ma:index="79" nillable="true" ma:displayName="Loc Overall Publish Status" ma:default="" ma:list="{4CDE398E-75A7-4993-8C61-2BFD31F64754}" ma:internalName="LocOverallPublishStatusLookup" ma:readOnly="true" ma:showField="OverallPublishStatus" ma:web="6d93d202-47fc-4405-873a-cab67cc5f1b2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4CDE398E-75A7-4993-8C61-2BFD31F64754}" ma:internalName="LocProcessedForHandoffsLookup" ma:readOnly="true" ma:showField="ProcessedForHandoffs" ma:web="6d93d202-47fc-4405-873a-cab67cc5f1b2">
      <xsd:simpleType>
        <xsd:restriction base="dms:Lookup"/>
      </xsd:simpleType>
    </xsd:element>
    <xsd:element name="LocProcessedForMarketsLookup" ma:index="82" nillable="true" ma:displayName="Loc Processed For Markets" ma:default="" ma:list="{4CDE398E-75A7-4993-8C61-2BFD31F64754}" ma:internalName="LocProcessedForMarketsLookup" ma:readOnly="true" ma:showField="ProcessedForMarkets" ma:web="6d93d202-47fc-4405-873a-cab67cc5f1b2">
      <xsd:simpleType>
        <xsd:restriction base="dms:Lookup"/>
      </xsd:simpleType>
    </xsd:element>
    <xsd:element name="LocPublishedDependentAssetsLookup" ma:index="83" nillable="true" ma:displayName="Loc Published Dependent Assets" ma:default="" ma:list="{4CDE398E-75A7-4993-8C61-2BFD31F64754}" ma:internalName="LocPublishedDependentAssetsLookup" ma:readOnly="true" ma:showField="PublishedDependentAssets" ma:web="6d93d202-47fc-4405-873a-cab67cc5f1b2">
      <xsd:simpleType>
        <xsd:restriction base="dms:Lookup"/>
      </xsd:simpleType>
    </xsd:element>
    <xsd:element name="LocPublishedLinkedAssetsLookup" ma:index="84" nillable="true" ma:displayName="Loc Published Linked Assets" ma:default="" ma:list="{4CDE398E-75A7-4993-8C61-2BFD31F64754}" ma:internalName="LocPublishedLinkedAssetsLookup" ma:readOnly="true" ma:showField="PublishedLinkedAssets" ma:web="6d93d202-47fc-4405-873a-cab67cc5f1b2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db560eb5-700a-4f94-8fda-b57de4261f12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80C6DD30-196A-4C6B-B1BF-A43F3B8ACD4F}" ma:internalName="Markets" ma:readOnly="false" ma:showField="MarketName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7E2D4CA2-442A-4FDA-AA57-71B8C7B2C53C}" ma:internalName="NumOfRatingsLookup" ma:readOnly="true" ma:showField="NumOfRatings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7E2D4CA2-442A-4FDA-AA57-71B8C7B2C53C}" ma:internalName="PublishStatusLookup" ma:readOnly="false" ma:showField="PublishStatus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6e3f7319-fb8f-4449-8902-000ab73a8566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11d213f5-ec09-44b6-a8be-9da225be7a8d}" ma:internalName="TaxCatchAll" ma:showField="CatchAllData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11d213f5-ec09-44b6-a8be-9da225be7a8d}" ma:internalName="TaxCatchAllLabel" ma:readOnly="true" ma:showField="CatchAllDataLabel" ma:web="6d93d202-47fc-4405-873a-cab67cc5f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cb2c5-0a2b-4bda-bd34-58e36cbb80d2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E4B3A2-82A0-42FB-A840-A603677FC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900137-7195-4650-9481-D4D8CF5AC690}">
  <ds:schemaRefs>
    <ds:schemaRef ds:uri="http://schemas.microsoft.com/office/2006/metadata/properties"/>
    <ds:schemaRef ds:uri="http://schemas.microsoft.com/office/infopath/2007/PartnerControls"/>
    <ds:schemaRef ds:uri="6d93d202-47fc-4405-873a-cab67cc5f1b2"/>
    <ds:schemaRef ds:uri="64acb2c5-0a2b-4bda-bd34-58e36cbb80d2"/>
  </ds:schemaRefs>
</ds:datastoreItem>
</file>

<file path=customXml/itemProps3.xml><?xml version="1.0" encoding="utf-8"?>
<ds:datastoreItem xmlns:ds="http://schemas.openxmlformats.org/officeDocument/2006/customXml" ds:itemID="{030444E7-553D-4753-8D75-7D8EB3347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93d202-47fc-4405-873a-cab67cc5f1b2"/>
    <ds:schemaRef ds:uri="64acb2c5-0a2b-4bda-bd34-58e36cbb80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TM02930026</Templat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Budget pour 18 périodes</vt:lpstr>
      <vt:lpstr>DateDébut</vt:lpstr>
      <vt:lpstr>DateFin</vt:lpstr>
      <vt:lpstr>'Budget pour 18 périodes'!Impression_des_titres</vt:lpstr>
      <vt:lpstr>IntervalleJour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2011-05-24T19:10:18Z</dcterms:created>
  <dcterms:modified xsi:type="dcterms:W3CDTF">2021-04-04T14:02:38Z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0x01010069924D1ECC420D47A2456556BC94F7370400BDF4491DEA4973499845289601F88B9F</vt:lpwstr>
  </property>
  <property fmtid="{D5CDD505-2E9C-101B-9397-08002B2CF9AE}" pid="3" name="HiddenCategoryTags">
    <vt:lpwstr/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CategoryTags">
    <vt:lpwstr/>
  </property>
  <property fmtid="{D5CDD505-2E9C-101B-9397-08002B2CF9AE}" pid="8" name="ScenarioTags">
    <vt:lpwstr/>
  </property>
  <property fmtid="{D5CDD505-2E9C-101B-9397-08002B2CF9AE}" pid="9" name="CategoryTagsTaxHTField0">
    <vt:lpwstr/>
  </property>
  <property fmtid="{D5CDD505-2E9C-101B-9397-08002B2CF9AE}" pid="10" name="CampaignTags">
    <vt:lpwstr/>
  </property>
  <property fmtid="{D5CDD505-2E9C-101B-9397-08002B2CF9AE}" pid="11" name="HiddenCategoryTagsTaxHTField0">
    <vt:lpwstr/>
  </property>
</Properties>
</file>